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报价汇总" sheetId="5" r:id="rId1"/>
    <sheet name="预算" sheetId="6" r:id="rId2"/>
    <sheet name="设计费" sheetId="7" r:id="rId3"/>
  </sheets>
  <definedNames>
    <definedName name="_xlnm.Print_Area" localSheetId="0">报价汇总!$A$1:$D$13</definedName>
    <definedName name="_xlnm.Print_Area" localSheetId="1">预算!$A$1:$L$55</definedName>
  </definedNames>
  <calcPr calcId="144525"/>
</workbook>
</file>

<file path=xl/sharedStrings.xml><?xml version="1.0" encoding="utf-8"?>
<sst xmlns="http://schemas.openxmlformats.org/spreadsheetml/2006/main" count="164" uniqueCount="123">
  <si>
    <t>马院办公区域文创建设项目报价汇总表</t>
  </si>
  <si>
    <t>项目名称：</t>
  </si>
  <si>
    <t>东海学院马克思学院办公区域文创建设项目</t>
  </si>
  <si>
    <t>工程地址：</t>
  </si>
  <si>
    <t>闵行虹梅南路6001号</t>
  </si>
  <si>
    <t xml:space="preserve">面    积：                                                                                                                                                                                                                   </t>
  </si>
  <si>
    <r>
      <rPr>
        <sz val="11"/>
        <color theme="1"/>
        <rFont val="楷体"/>
        <charset val="134"/>
      </rPr>
      <t>405M</t>
    </r>
    <r>
      <rPr>
        <vertAlign val="superscript"/>
        <sz val="11"/>
        <color theme="1"/>
        <rFont val="楷体"/>
        <charset val="134"/>
      </rPr>
      <t>2</t>
    </r>
  </si>
  <si>
    <t>序号</t>
  </si>
  <si>
    <t>事项</t>
  </si>
  <si>
    <t>报价</t>
  </si>
  <si>
    <t>备注</t>
  </si>
  <si>
    <t>一</t>
  </si>
  <si>
    <t>装修报价</t>
  </si>
  <si>
    <t>二</t>
  </si>
  <si>
    <t>空调报价</t>
  </si>
  <si>
    <t>三</t>
  </si>
  <si>
    <t>消防报价</t>
  </si>
  <si>
    <t>四</t>
  </si>
  <si>
    <t>设计费</t>
  </si>
  <si>
    <t>五</t>
  </si>
  <si>
    <t>汇总（￥）</t>
  </si>
  <si>
    <t>马院办公区域文创建设项目清单及报价明细表</t>
  </si>
  <si>
    <t>项目名称：东海学院马克思学院办公区域文创建设项目</t>
  </si>
  <si>
    <t>项目</t>
  </si>
  <si>
    <t>工程量</t>
  </si>
  <si>
    <t>单位</t>
  </si>
  <si>
    <t>主材
单价</t>
  </si>
  <si>
    <t>主材
损耗率</t>
  </si>
  <si>
    <t>辅料
单价</t>
  </si>
  <si>
    <t>主辅材
合计</t>
  </si>
  <si>
    <t>人工
单价</t>
  </si>
  <si>
    <t>人工费
合计</t>
  </si>
  <si>
    <t>合计</t>
  </si>
  <si>
    <t>一：内部装修报价</t>
  </si>
  <si>
    <t>A.地面工程</t>
  </si>
  <si>
    <t>地面修补找平</t>
  </si>
  <si>
    <t>平米</t>
  </si>
  <si>
    <t>原地面砂浆修补</t>
  </si>
  <si>
    <t>PVC地面</t>
  </si>
  <si>
    <t>PVC卷材</t>
  </si>
  <si>
    <t>配套踢脚线</t>
  </si>
  <si>
    <t>米</t>
  </si>
  <si>
    <t>304不锈钢</t>
  </si>
  <si>
    <t>小计</t>
  </si>
  <si>
    <t>B.顶面工程</t>
  </si>
  <si>
    <t>矿棉板修复</t>
  </si>
  <si>
    <t>C.墙面，门窗</t>
  </si>
  <si>
    <t>100mm墙体轻钢龙骨隔断</t>
  </si>
  <si>
    <t>75mm轻钢龙骨，50mm隔音棉填充，石膏板，</t>
  </si>
  <si>
    <t>墙面贴网格布</t>
  </si>
  <si>
    <t>网格布+白胶+砂架+批刀+滚简</t>
  </si>
  <si>
    <t>墙面腻子批嵌</t>
  </si>
  <si>
    <t>内墙专用腻子</t>
  </si>
  <si>
    <t>墙面涂料</t>
  </si>
  <si>
    <t>木门</t>
  </si>
  <si>
    <t>套装门</t>
  </si>
  <si>
    <t>玻璃门</t>
  </si>
  <si>
    <t>12mm钢化玻璃，皇冠地弹簧，拉手</t>
  </si>
  <si>
    <t>窗帘</t>
  </si>
  <si>
    <t>半遮光窗帘</t>
  </si>
  <si>
    <t>墙面饰面板</t>
  </si>
  <si>
    <t>2.5mm贴实木皮饰面板</t>
  </si>
  <si>
    <t>装饰线条</t>
  </si>
  <si>
    <t>金属装饰条</t>
  </si>
  <si>
    <t>内部装修总计</t>
  </si>
  <si>
    <t>二：强弱电报价</t>
  </si>
  <si>
    <t>A.水电工程</t>
  </si>
  <si>
    <t>配电箱</t>
  </si>
  <si>
    <t>套</t>
  </si>
  <si>
    <t>新做电箱，空开</t>
  </si>
  <si>
    <t>2.5平方</t>
  </si>
  <si>
    <t>国标上海起帆2.5平方线, 单股铜线排放</t>
  </si>
  <si>
    <t>4平方</t>
  </si>
  <si>
    <t>国标上海起帆4平方线, 单股铜线排放</t>
  </si>
  <si>
    <t>强弱电PVC线管</t>
  </si>
  <si>
    <t>中财PVC6分线管，含配件等</t>
  </si>
  <si>
    <t>强电插座面板</t>
  </si>
  <si>
    <t>个</t>
  </si>
  <si>
    <t>西门子致典系列，含底盒</t>
  </si>
  <si>
    <t>强弱电开关面板</t>
  </si>
  <si>
    <t>格栅灯</t>
  </si>
  <si>
    <t>600*600雷LED格栅灯</t>
  </si>
  <si>
    <t>线条灯</t>
  </si>
  <si>
    <t>雷士LED线条灯2cm</t>
  </si>
  <si>
    <t>网络线排放</t>
  </si>
  <si>
    <t>m</t>
  </si>
  <si>
    <t>康普 6类网线</t>
  </si>
  <si>
    <t>HDMI高清线</t>
  </si>
  <si>
    <t>HDMI线</t>
  </si>
  <si>
    <t>弱电网络面板</t>
  </si>
  <si>
    <t>安普面板，含模块，底盒</t>
  </si>
  <si>
    <t>三.其他</t>
  </si>
  <si>
    <t>A.其它工程</t>
  </si>
  <si>
    <t>施工安全措施费</t>
  </si>
  <si>
    <t>项</t>
  </si>
  <si>
    <t>脚手架租赁，灭火器，临时电，安全帽安全服</t>
  </si>
  <si>
    <t>铲除原墙体涂料、管线等</t>
  </si>
  <si>
    <t>垃圾清理</t>
  </si>
  <si>
    <t>垃圾市政外运</t>
  </si>
  <si>
    <t>施工放线</t>
  </si>
  <si>
    <t>现场定位</t>
  </si>
  <si>
    <t>围挡制作</t>
  </si>
  <si>
    <t>木工骨框架写真海报</t>
  </si>
  <si>
    <t>材料搬运</t>
  </si>
  <si>
    <t>材料垂直搬运</t>
  </si>
  <si>
    <t>施工期间日常垃圾清运</t>
  </si>
  <si>
    <t>运转到外运地点</t>
  </si>
  <si>
    <t>竣工保洁</t>
  </si>
  <si>
    <t>装修保洁</t>
  </si>
  <si>
    <t>四：费用表</t>
  </si>
  <si>
    <t>A.费用表</t>
  </si>
  <si>
    <t>直接费小计</t>
  </si>
  <si>
    <t>税金（6%）</t>
  </si>
  <si>
    <t>工程造价合计</t>
  </si>
  <si>
    <t>马院办公区域文创建设项目设计报价</t>
  </si>
  <si>
    <t>柜体编号</t>
  </si>
  <si>
    <t>数量</t>
  </si>
  <si>
    <t>单价</t>
  </si>
  <si>
    <t>装修设计</t>
  </si>
  <si>
    <t>包含：创意设计，施工图1套，不含审图及报审工作。</t>
  </si>
  <si>
    <t>其他费</t>
  </si>
  <si>
    <t>税金（9%）</t>
  </si>
  <si>
    <t>优惠后总价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</si>
</sst>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</numFmts>
  <fonts count="33">
    <font>
      <sz val="11"/>
      <color theme="1"/>
      <name val="Calibri"/>
      <charset val="134"/>
    </font>
    <font>
      <sz val="22"/>
      <color theme="1"/>
      <name val="楷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b/>
      <sz val="11"/>
      <name val="楷体"/>
      <charset val="134"/>
    </font>
    <font>
      <sz val="11"/>
      <name val="楷体"/>
      <charset val="134"/>
    </font>
    <font>
      <sz val="28"/>
      <color theme="1"/>
      <name val="楷体"/>
      <charset val="134"/>
    </font>
    <font>
      <b/>
      <sz val="18"/>
      <color theme="1"/>
      <name val="楷体"/>
      <charset val="134"/>
    </font>
    <font>
      <b/>
      <sz val="12"/>
      <color theme="1"/>
      <name val="楷体"/>
      <charset val="134"/>
    </font>
    <font>
      <sz val="11"/>
      <color theme="1"/>
      <name val="Calibri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theme="0"/>
      <name val="DengXian"/>
      <charset val="134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Courier"/>
      <charset val="134"/>
    </font>
    <font>
      <sz val="12"/>
      <name val="宋体"/>
      <charset val="134"/>
    </font>
    <font>
      <vertAlign val="superscript"/>
      <sz val="11"/>
      <color theme="1"/>
      <name val="楷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8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6" fillId="3" borderId="0" xfId="19" applyFont="1" applyFill="1" applyBorder="1" applyAlignment="1">
      <alignment horizontal="center" vertical="center"/>
    </xf>
    <xf numFmtId="0" fontId="3" fillId="3" borderId="0" xfId="1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3" borderId="1" xfId="19" applyFont="1" applyFill="1" applyBorder="1" applyAlignment="1">
      <alignment horizontal="center" vertical="center"/>
    </xf>
    <xf numFmtId="0" fontId="2" fillId="3" borderId="1" xfId="19" applyFont="1" applyFill="1" applyBorder="1" applyAlignment="1">
      <alignment horizontal="center" vertical="center" wrapText="1"/>
    </xf>
    <xf numFmtId="177" fontId="2" fillId="3" borderId="1" xfId="19" applyNumberFormat="1" applyFont="1" applyFill="1" applyBorder="1" applyAlignment="1">
      <alignment horizontal="center" vertical="center"/>
    </xf>
    <xf numFmtId="177" fontId="2" fillId="3" borderId="1" xfId="19" applyNumberFormat="1" applyFont="1" applyFill="1" applyBorder="1" applyAlignment="1">
      <alignment horizontal="center" vertical="center" wrapText="1"/>
    </xf>
    <xf numFmtId="0" fontId="2" fillId="2" borderId="1" xfId="8" applyFont="1" applyBorder="1" applyAlignment="1">
      <alignment horizontal="left" vertical="center" wrapText="1"/>
    </xf>
    <xf numFmtId="0" fontId="3" fillId="2" borderId="1" xfId="8" applyFont="1" applyBorder="1" applyAlignment="1">
      <alignment horizontal="left" vertical="center" wrapText="1"/>
    </xf>
    <xf numFmtId="0" fontId="3" fillId="4" borderId="1" xfId="8" applyFont="1" applyFill="1" applyBorder="1" applyAlignment="1">
      <alignment horizontal="center" vertical="center" wrapText="1"/>
    </xf>
    <xf numFmtId="0" fontId="2" fillId="5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/>
    </xf>
    <xf numFmtId="9" fontId="3" fillId="6" borderId="1" xfId="0" applyNumberFormat="1" applyFont="1" applyFill="1" applyBorder="1" applyAlignment="1">
      <alignment horizontal="center" vertical="center" wrapText="1"/>
    </xf>
    <xf numFmtId="177" fontId="3" fillId="6" borderId="1" xfId="1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0" fontId="2" fillId="4" borderId="1" xfId="8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/>
    <xf numFmtId="177" fontId="3" fillId="0" borderId="1" xfId="0" applyNumberFormat="1" applyFont="1" applyFill="1" applyBorder="1" applyAlignment="1">
      <alignment horizontal="center"/>
    </xf>
    <xf numFmtId="177" fontId="3" fillId="0" borderId="1" xfId="1" applyNumberFormat="1" applyFont="1" applyBorder="1" applyAlignment="1"/>
    <xf numFmtId="177" fontId="3" fillId="0" borderId="1" xfId="0" applyNumberFormat="1" applyFont="1" applyBorder="1" applyAlignment="1">
      <alignment horizontal="center"/>
    </xf>
    <xf numFmtId="0" fontId="3" fillId="2" borderId="1" xfId="8" applyFont="1" applyBorder="1" applyAlignment="1">
      <alignment horizontal="center" vertical="center" wrapText="1"/>
    </xf>
    <xf numFmtId="0" fontId="3" fillId="3" borderId="0" xfId="19" applyFont="1" applyFill="1" applyBorder="1" applyAlignment="1">
      <alignment horizontal="left" vertical="center"/>
    </xf>
    <xf numFmtId="178" fontId="2" fillId="3" borderId="1" xfId="19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8" fontId="3" fillId="6" borderId="1" xfId="0" applyNumberFormat="1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3" borderId="0" xfId="19" applyFont="1" applyFill="1" applyBorder="1" applyAlignment="1">
      <alignment horizontal="center" vertical="center"/>
    </xf>
    <xf numFmtId="0" fontId="7" fillId="3" borderId="0" xfId="19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QTN-001R1" xfId="49"/>
    <cellStyle name="常规 2 3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571500</xdr:colOff>
      <xdr:row>2</xdr:row>
      <xdr:rowOff>369570</xdr:rowOff>
    </xdr:from>
    <xdr:ext cx="65" cy="210128"/>
    <xdr:sp>
      <xdr:nvSpPr>
        <xdr:cNvPr id="2" name="文本框 1"/>
        <xdr:cNvSpPr txBox="1"/>
      </xdr:nvSpPr>
      <xdr:spPr>
        <a:xfrm>
          <a:off x="4620260" y="1148080"/>
          <a:ext cx="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7</xdr:col>
      <xdr:colOff>226110</xdr:colOff>
      <xdr:row>2</xdr:row>
      <xdr:rowOff>301568</xdr:rowOff>
    </xdr:from>
    <xdr:ext cx="45719" cy="45719"/>
    <xdr:sp>
      <xdr:nvSpPr>
        <xdr:cNvPr id="3" name="文本框 2"/>
        <xdr:cNvSpPr txBox="1"/>
      </xdr:nvSpPr>
      <xdr:spPr>
        <a:xfrm>
          <a:off x="6355715" y="1079500"/>
          <a:ext cx="45720" cy="45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23</xdr:row>
      <xdr:rowOff>369570</xdr:rowOff>
    </xdr:from>
    <xdr:ext cx="65" cy="191078"/>
    <xdr:sp>
      <xdr:nvSpPr>
        <xdr:cNvPr id="4" name="文本框 3"/>
        <xdr:cNvSpPr txBox="1"/>
      </xdr:nvSpPr>
      <xdr:spPr>
        <a:xfrm>
          <a:off x="4620260" y="9394825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37</xdr:row>
      <xdr:rowOff>369570</xdr:rowOff>
    </xdr:from>
    <xdr:ext cx="65" cy="191078"/>
    <xdr:sp>
      <xdr:nvSpPr>
        <xdr:cNvPr id="5" name="文本框 4"/>
        <xdr:cNvSpPr txBox="1"/>
      </xdr:nvSpPr>
      <xdr:spPr>
        <a:xfrm>
          <a:off x="4620260" y="14759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37</xdr:row>
      <xdr:rowOff>369570</xdr:rowOff>
    </xdr:from>
    <xdr:ext cx="65" cy="191078"/>
    <xdr:sp>
      <xdr:nvSpPr>
        <xdr:cNvPr id="6" name="文本框 5"/>
        <xdr:cNvSpPr txBox="1"/>
      </xdr:nvSpPr>
      <xdr:spPr>
        <a:xfrm>
          <a:off x="4620260" y="14759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7" name="文本框 6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8" name="文本框 7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9" name="文本框 8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10" name="文本框 9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11" name="文本框 10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12" name="文本框 11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13" name="文本框 12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14" name="文本框 13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15" name="文本框 14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16" name="文本框 15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17" name="文本框 16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48</xdr:row>
      <xdr:rowOff>369570</xdr:rowOff>
    </xdr:from>
    <xdr:ext cx="65" cy="191078"/>
    <xdr:sp>
      <xdr:nvSpPr>
        <xdr:cNvPr id="18" name="文本框 17"/>
        <xdr:cNvSpPr txBox="1"/>
      </xdr:nvSpPr>
      <xdr:spPr>
        <a:xfrm>
          <a:off x="4620260" y="1895094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19" name="文本框 18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49</xdr:row>
      <xdr:rowOff>0</xdr:rowOff>
    </xdr:from>
    <xdr:ext cx="65" cy="191078"/>
    <xdr:sp>
      <xdr:nvSpPr>
        <xdr:cNvPr id="20" name="文本框 19"/>
        <xdr:cNvSpPr txBox="1"/>
      </xdr:nvSpPr>
      <xdr:spPr>
        <a:xfrm>
          <a:off x="4620260" y="18962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50</xdr:row>
      <xdr:rowOff>0</xdr:rowOff>
    </xdr:from>
    <xdr:ext cx="65" cy="191078"/>
    <xdr:sp>
      <xdr:nvSpPr>
        <xdr:cNvPr id="21" name="文本框 20"/>
        <xdr:cNvSpPr txBox="1"/>
      </xdr:nvSpPr>
      <xdr:spPr>
        <a:xfrm>
          <a:off x="4620260" y="19343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50</xdr:row>
      <xdr:rowOff>0</xdr:rowOff>
    </xdr:from>
    <xdr:ext cx="65" cy="191078"/>
    <xdr:sp>
      <xdr:nvSpPr>
        <xdr:cNvPr id="22" name="文本框 21"/>
        <xdr:cNvSpPr txBox="1"/>
      </xdr:nvSpPr>
      <xdr:spPr>
        <a:xfrm>
          <a:off x="4620260" y="19343370"/>
          <a:ext cx="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55</xdr:row>
      <xdr:rowOff>0</xdr:rowOff>
    </xdr:from>
    <xdr:ext cx="65" cy="194253"/>
    <xdr:sp>
      <xdr:nvSpPr>
        <xdr:cNvPr id="23" name="文本框 22"/>
        <xdr:cNvSpPr txBox="1"/>
      </xdr:nvSpPr>
      <xdr:spPr>
        <a:xfrm>
          <a:off x="4620260" y="21248370"/>
          <a:ext cx="0" cy="193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55</xdr:row>
      <xdr:rowOff>0</xdr:rowOff>
    </xdr:from>
    <xdr:ext cx="65" cy="194253"/>
    <xdr:sp>
      <xdr:nvSpPr>
        <xdr:cNvPr id="24" name="文本框 23"/>
        <xdr:cNvSpPr txBox="1"/>
      </xdr:nvSpPr>
      <xdr:spPr>
        <a:xfrm>
          <a:off x="4620260" y="21248370"/>
          <a:ext cx="0" cy="193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571500</xdr:colOff>
      <xdr:row>3</xdr:row>
      <xdr:rowOff>0</xdr:rowOff>
    </xdr:from>
    <xdr:ext cx="65" cy="210128"/>
    <xdr:sp>
      <xdr:nvSpPr>
        <xdr:cNvPr id="25" name="文本框 24"/>
        <xdr:cNvSpPr txBox="1"/>
      </xdr:nvSpPr>
      <xdr:spPr>
        <a:xfrm>
          <a:off x="4620260" y="1159510"/>
          <a:ext cx="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zoomScale="115" zoomScaleNormal="115" workbookViewId="0">
      <selection activeCell="G7" sqref="G7"/>
    </sheetView>
  </sheetViews>
  <sheetFormatPr defaultColWidth="9.14159292035398" defaultRowHeight="14.25" outlineLevelCol="3"/>
  <cols>
    <col min="1" max="1" width="16.141592920354" customWidth="1"/>
    <col min="2" max="2" width="39.7079646017699" customWidth="1"/>
    <col min="3" max="3" width="31.5663716814159" customWidth="1"/>
    <col min="4" max="4" width="26.283185840708" customWidth="1"/>
  </cols>
  <sheetData>
    <row r="1" ht="39.95" customHeight="1" spans="1:4">
      <c r="A1" s="60" t="s">
        <v>0</v>
      </c>
      <c r="B1" s="60"/>
      <c r="C1" s="60"/>
      <c r="D1" s="61"/>
    </row>
    <row r="2" ht="29.1" customHeight="1" spans="1:4">
      <c r="A2" s="62" t="s">
        <v>1</v>
      </c>
      <c r="B2" s="62" t="s">
        <v>2</v>
      </c>
      <c r="C2" s="62"/>
      <c r="D2" s="62"/>
    </row>
    <row r="3" ht="26.1" customHeight="1" spans="1:4">
      <c r="A3" s="62" t="s">
        <v>3</v>
      </c>
      <c r="B3" s="62" t="s">
        <v>4</v>
      </c>
      <c r="C3" s="62"/>
      <c r="D3" s="62"/>
    </row>
    <row r="4" ht="27.95" customHeight="1" spans="1:4">
      <c r="A4" s="62" t="s">
        <v>5</v>
      </c>
      <c r="B4" s="62" t="s">
        <v>6</v>
      </c>
      <c r="C4" s="62"/>
      <c r="D4" s="62"/>
    </row>
    <row r="5" ht="33" customHeight="1" spans="1:4">
      <c r="A5" s="63" t="s">
        <v>7</v>
      </c>
      <c r="B5" s="63" t="s">
        <v>8</v>
      </c>
      <c r="C5" s="63" t="s">
        <v>9</v>
      </c>
      <c r="D5" s="63" t="s">
        <v>10</v>
      </c>
    </row>
    <row r="6" ht="33" customHeight="1" spans="1:4">
      <c r="A6" s="10" t="s">
        <v>11</v>
      </c>
      <c r="B6" s="64" t="s">
        <v>12</v>
      </c>
      <c r="C6" s="65">
        <f>预算!K55</f>
        <v>0</v>
      </c>
      <c r="D6" s="66"/>
    </row>
    <row r="7" ht="33" customHeight="1" spans="1:4">
      <c r="A7" s="10" t="s">
        <v>13</v>
      </c>
      <c r="B7" s="64" t="s">
        <v>14</v>
      </c>
      <c r="C7" s="65">
        <v>0</v>
      </c>
      <c r="D7" s="66"/>
    </row>
    <row r="8" ht="33" customHeight="1" spans="1:4">
      <c r="A8" s="10" t="s">
        <v>15</v>
      </c>
      <c r="B8" s="64" t="s">
        <v>16</v>
      </c>
      <c r="C8" s="65">
        <v>0</v>
      </c>
      <c r="D8" s="66"/>
    </row>
    <row r="9" ht="33" customHeight="1" spans="1:4">
      <c r="A9" s="10" t="s">
        <v>17</v>
      </c>
      <c r="B9" s="64" t="s">
        <v>18</v>
      </c>
      <c r="C9" s="65">
        <f>设计费!F8</f>
        <v>0</v>
      </c>
      <c r="D9" s="66"/>
    </row>
    <row r="10" ht="33" customHeight="1" spans="1:4">
      <c r="A10" s="10" t="s">
        <v>19</v>
      </c>
      <c r="B10" s="10" t="s">
        <v>20</v>
      </c>
      <c r="C10" s="67">
        <f>C6+C9</f>
        <v>0</v>
      </c>
      <c r="D10" s="66"/>
    </row>
    <row r="11" ht="17.1" customHeight="1" spans="1:4">
      <c r="A11" s="68"/>
      <c r="B11" s="68"/>
      <c r="C11" s="69"/>
      <c r="D11" s="70"/>
    </row>
    <row r="12" spans="1:4">
      <c r="A12" s="71"/>
      <c r="B12" s="71"/>
      <c r="C12" s="72"/>
      <c r="D12" s="72"/>
    </row>
    <row r="13" ht="14.1" customHeight="1" spans="1:4">
      <c r="A13" s="71"/>
      <c r="B13" s="71"/>
      <c r="C13" s="73"/>
      <c r="D13" s="72"/>
    </row>
    <row r="14" spans="1:4">
      <c r="A14" s="74"/>
      <c r="B14" s="74"/>
      <c r="C14" s="74"/>
      <c r="D14" s="74"/>
    </row>
    <row r="15" spans="1:4">
      <c r="A15" s="74"/>
      <c r="B15" s="74"/>
      <c r="C15" s="74"/>
      <c r="D15" s="74"/>
    </row>
    <row r="16" spans="1:4">
      <c r="A16" s="74"/>
      <c r="B16" s="74"/>
      <c r="C16" s="74"/>
      <c r="D16" s="74"/>
    </row>
    <row r="17" spans="1:4">
      <c r="A17" s="74"/>
      <c r="B17" s="74"/>
      <c r="C17" s="74"/>
      <c r="D17" s="74"/>
    </row>
    <row r="18" spans="1:4">
      <c r="A18" s="74"/>
      <c r="B18" s="74"/>
      <c r="C18" s="74"/>
      <c r="D18" s="74"/>
    </row>
    <row r="19" spans="1:4">
      <c r="A19" s="74"/>
      <c r="B19" s="74"/>
      <c r="C19" s="74"/>
      <c r="D19" s="74"/>
    </row>
    <row r="20" spans="1:4">
      <c r="A20" s="74"/>
      <c r="B20" s="74"/>
      <c r="C20" s="74"/>
      <c r="D20" s="74"/>
    </row>
    <row r="21" spans="1:4">
      <c r="A21" s="74"/>
      <c r="B21" s="74"/>
      <c r="C21" s="74"/>
      <c r="D21" s="74"/>
    </row>
    <row r="22" spans="1:4">
      <c r="A22" s="74"/>
      <c r="B22" s="74"/>
      <c r="C22" s="74"/>
      <c r="D22" s="74"/>
    </row>
    <row r="23" spans="1:4">
      <c r="A23" s="74"/>
      <c r="B23" s="74"/>
      <c r="C23" s="74"/>
      <c r="D23" s="74"/>
    </row>
    <row r="24" spans="1:4">
      <c r="A24" s="74"/>
      <c r="B24" s="74"/>
      <c r="C24" s="74"/>
      <c r="D24" s="74"/>
    </row>
    <row r="25" spans="1:4">
      <c r="A25" s="74"/>
      <c r="B25" s="74"/>
      <c r="C25" s="74"/>
      <c r="D25" s="74"/>
    </row>
    <row r="26" spans="1:4">
      <c r="A26" s="74"/>
      <c r="B26" s="74"/>
      <c r="C26" s="74"/>
      <c r="D26" s="74"/>
    </row>
    <row r="27" spans="1:4">
      <c r="A27" s="74"/>
      <c r="B27" s="74"/>
      <c r="C27" s="74"/>
      <c r="D27" s="74"/>
    </row>
    <row r="28" spans="1:4">
      <c r="A28" s="75"/>
      <c r="B28" s="75"/>
      <c r="C28" s="75"/>
      <c r="D28" s="75"/>
    </row>
  </sheetData>
  <mergeCells count="19">
    <mergeCell ref="A1:D1"/>
    <mergeCell ref="A12:B12"/>
    <mergeCell ref="C12:D12"/>
    <mergeCell ref="A13:B13"/>
    <mergeCell ref="C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</mergeCells>
  <pageMargins left="1.69291338582677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workbookViewId="0">
      <pane ySplit="3" topLeftCell="A4" activePane="bottomLeft" state="frozen"/>
      <selection/>
      <selection pane="bottomLeft" activeCell="A2" sqref="A2:L2"/>
    </sheetView>
  </sheetViews>
  <sheetFormatPr defaultColWidth="9" defaultRowHeight="14.25"/>
  <cols>
    <col min="2" max="2" width="27.858407079646" customWidth="1"/>
    <col min="3" max="3" width="10.5663716814159" customWidth="1"/>
    <col min="5" max="5" width="10.858407079646" customWidth="1"/>
    <col min="7" max="7" width="9.14159292035398" customWidth="1"/>
    <col min="8" max="8" width="11.283185840708" customWidth="1"/>
    <col min="9" max="10" width="9.56637168141593" customWidth="1"/>
    <col min="11" max="11" width="15" customWidth="1"/>
    <col min="12" max="13" width="38.4247787610619" customWidth="1"/>
  </cols>
  <sheetData>
    <row r="1" ht="36.35" spans="1:12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50"/>
    </row>
    <row r="2" ht="24.95" customHeight="1" spans="1:12">
      <c r="A2" s="16" t="s">
        <v>22</v>
      </c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</row>
    <row r="3" ht="30" customHeight="1" spans="1:12">
      <c r="A3" s="18" t="s">
        <v>7</v>
      </c>
      <c r="B3" s="19" t="s">
        <v>23</v>
      </c>
      <c r="C3" s="20" t="s">
        <v>24</v>
      </c>
      <c r="D3" s="19" t="s">
        <v>25</v>
      </c>
      <c r="E3" s="21" t="s">
        <v>26</v>
      </c>
      <c r="F3" s="19" t="s">
        <v>27</v>
      </c>
      <c r="G3" s="21" t="s">
        <v>28</v>
      </c>
      <c r="H3" s="21" t="s">
        <v>29</v>
      </c>
      <c r="I3" s="51" t="s">
        <v>30</v>
      </c>
      <c r="J3" s="21" t="s">
        <v>31</v>
      </c>
      <c r="K3" s="19" t="s">
        <v>32</v>
      </c>
      <c r="L3" s="19" t="s">
        <v>10</v>
      </c>
    </row>
    <row r="4" ht="28.5" customHeight="1" spans="1:12">
      <c r="A4" s="22" t="s">
        <v>33</v>
      </c>
      <c r="B4" s="23"/>
      <c r="C4" s="23"/>
      <c r="D4" s="23"/>
      <c r="E4" s="24"/>
      <c r="F4" s="23"/>
      <c r="G4" s="23"/>
      <c r="H4" s="23"/>
      <c r="I4" s="23"/>
      <c r="J4" s="23"/>
      <c r="K4" s="23"/>
      <c r="L4" s="23"/>
    </row>
    <row r="5" ht="30.6" customHeight="1" spans="1:12">
      <c r="A5" s="25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ht="30" customHeight="1" spans="1:12">
      <c r="A6" s="26">
        <v>1</v>
      </c>
      <c r="B6" s="26" t="s">
        <v>35</v>
      </c>
      <c r="C6" s="27">
        <v>120</v>
      </c>
      <c r="D6" s="26" t="s">
        <v>36</v>
      </c>
      <c r="E6" s="28">
        <v>0</v>
      </c>
      <c r="F6" s="29">
        <v>0.05</v>
      </c>
      <c r="G6" s="30">
        <v>0</v>
      </c>
      <c r="H6" s="31">
        <f>(G6+E6)*C6*(1+F6)</f>
        <v>0</v>
      </c>
      <c r="I6" s="52">
        <v>0</v>
      </c>
      <c r="J6" s="28">
        <f>I6*C6</f>
        <v>0</v>
      </c>
      <c r="K6" s="28">
        <f>H6+J6</f>
        <v>0</v>
      </c>
      <c r="L6" s="53" t="s">
        <v>37</v>
      </c>
    </row>
    <row r="7" ht="30" customHeight="1" spans="1:12">
      <c r="A7" s="26">
        <v>2</v>
      </c>
      <c r="B7" s="26" t="s">
        <v>38</v>
      </c>
      <c r="C7" s="27">
        <v>405</v>
      </c>
      <c r="D7" s="26" t="s">
        <v>36</v>
      </c>
      <c r="E7" s="28">
        <v>0</v>
      </c>
      <c r="F7" s="29">
        <v>0.05</v>
      </c>
      <c r="G7" s="30">
        <v>0</v>
      </c>
      <c r="H7" s="31">
        <f t="shared" ref="H7:H22" si="0">(G7+E7)*C7*(1+F7)</f>
        <v>0</v>
      </c>
      <c r="I7" s="52">
        <v>0</v>
      </c>
      <c r="J7" s="28">
        <f t="shared" ref="J7:J22" si="1">I7*C7</f>
        <v>0</v>
      </c>
      <c r="K7" s="28">
        <f t="shared" ref="K7:K22" si="2">H7+J7</f>
        <v>0</v>
      </c>
      <c r="L7" s="53" t="s">
        <v>39</v>
      </c>
    </row>
    <row r="8" ht="30" customHeight="1" spans="1:12">
      <c r="A8" s="26">
        <v>3</v>
      </c>
      <c r="B8" s="26" t="s">
        <v>40</v>
      </c>
      <c r="C8" s="27">
        <v>112</v>
      </c>
      <c r="D8" s="26" t="s">
        <v>41</v>
      </c>
      <c r="E8" s="28">
        <v>0</v>
      </c>
      <c r="F8" s="29">
        <v>0</v>
      </c>
      <c r="G8" s="30">
        <v>0</v>
      </c>
      <c r="H8" s="31">
        <f t="shared" si="0"/>
        <v>0</v>
      </c>
      <c r="I8" s="52">
        <v>0</v>
      </c>
      <c r="J8" s="28">
        <f t="shared" si="1"/>
        <v>0</v>
      </c>
      <c r="K8" s="28">
        <f t="shared" si="2"/>
        <v>0</v>
      </c>
      <c r="L8" s="53" t="s">
        <v>42</v>
      </c>
    </row>
    <row r="9" ht="30" customHeight="1" spans="1:12">
      <c r="A9" s="26"/>
      <c r="B9" s="26" t="s">
        <v>43</v>
      </c>
      <c r="C9" s="27"/>
      <c r="D9" s="26"/>
      <c r="E9" s="28"/>
      <c r="F9" s="29"/>
      <c r="G9" s="30"/>
      <c r="H9" s="31"/>
      <c r="I9" s="52"/>
      <c r="J9" s="28"/>
      <c r="K9" s="28">
        <f>SUM(K6:K8)</f>
        <v>0</v>
      </c>
      <c r="L9" s="54"/>
    </row>
    <row r="10" ht="30" customHeight="1" spans="1:12">
      <c r="A10" s="25" t="s">
        <v>44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ht="30" customHeight="1" spans="1:12">
      <c r="A11" s="26">
        <v>1</v>
      </c>
      <c r="B11" s="26" t="s">
        <v>45</v>
      </c>
      <c r="C11" s="27">
        <v>200</v>
      </c>
      <c r="D11" s="26" t="s">
        <v>36</v>
      </c>
      <c r="E11" s="28">
        <v>0</v>
      </c>
      <c r="F11" s="29">
        <v>0.05</v>
      </c>
      <c r="G11" s="30">
        <v>0</v>
      </c>
      <c r="H11" s="31">
        <f t="shared" si="0"/>
        <v>0</v>
      </c>
      <c r="I11" s="52">
        <v>0</v>
      </c>
      <c r="J11" s="28">
        <f t="shared" si="1"/>
        <v>0</v>
      </c>
      <c r="K11" s="28">
        <f t="shared" si="2"/>
        <v>0</v>
      </c>
      <c r="L11" s="53"/>
    </row>
    <row r="12" ht="30" customHeight="1" spans="1:12">
      <c r="A12" s="26"/>
      <c r="B12" s="26" t="s">
        <v>43</v>
      </c>
      <c r="C12" s="27"/>
      <c r="D12" s="26"/>
      <c r="E12" s="28"/>
      <c r="F12" s="29"/>
      <c r="G12" s="30"/>
      <c r="H12" s="31"/>
      <c r="I12" s="52"/>
      <c r="J12" s="28"/>
      <c r="K12" s="28">
        <f>SUM(K11:K11)</f>
        <v>0</v>
      </c>
      <c r="L12" s="54"/>
    </row>
    <row r="13" ht="29.1" customHeight="1" spans="1:12">
      <c r="A13" s="25" t="s">
        <v>46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ht="29.1" customHeight="1" spans="1:12">
      <c r="A14" s="26">
        <v>1</v>
      </c>
      <c r="B14" s="26" t="s">
        <v>47</v>
      </c>
      <c r="C14" s="27">
        <f>45*3.7</f>
        <v>166.5</v>
      </c>
      <c r="D14" s="26" t="s">
        <v>36</v>
      </c>
      <c r="E14" s="28">
        <v>0</v>
      </c>
      <c r="F14" s="32">
        <v>0.05</v>
      </c>
      <c r="G14" s="28">
        <v>0</v>
      </c>
      <c r="H14" s="28">
        <f>(E14+G14)</f>
        <v>0</v>
      </c>
      <c r="I14" s="28">
        <v>0</v>
      </c>
      <c r="J14" s="28">
        <f>I14*C14</f>
        <v>0</v>
      </c>
      <c r="K14" s="28">
        <f>H14+J14</f>
        <v>0</v>
      </c>
      <c r="L14" s="53" t="s">
        <v>48</v>
      </c>
    </row>
    <row r="15" ht="32.45" customHeight="1" spans="1:12">
      <c r="A15" s="26">
        <v>2</v>
      </c>
      <c r="B15" s="33" t="s">
        <v>49</v>
      </c>
      <c r="C15" s="34">
        <f>15*8*3.7</f>
        <v>444</v>
      </c>
      <c r="D15" s="33" t="s">
        <v>36</v>
      </c>
      <c r="E15" s="28">
        <v>0</v>
      </c>
      <c r="F15" s="35">
        <v>0.05</v>
      </c>
      <c r="G15" s="28">
        <v>0</v>
      </c>
      <c r="H15" s="31">
        <f t="shared" si="0"/>
        <v>0</v>
      </c>
      <c r="I15" s="28">
        <v>0</v>
      </c>
      <c r="J15" s="31">
        <f t="shared" si="1"/>
        <v>0</v>
      </c>
      <c r="K15" s="31">
        <f t="shared" si="2"/>
        <v>0</v>
      </c>
      <c r="L15" s="54" t="s">
        <v>50</v>
      </c>
    </row>
    <row r="16" ht="32.45" customHeight="1" spans="1:12">
      <c r="A16" s="26">
        <v>3</v>
      </c>
      <c r="B16" s="26" t="s">
        <v>51</v>
      </c>
      <c r="C16" s="34">
        <v>698</v>
      </c>
      <c r="D16" s="26" t="s">
        <v>36</v>
      </c>
      <c r="E16" s="28">
        <v>0</v>
      </c>
      <c r="F16" s="29">
        <v>0.05</v>
      </c>
      <c r="G16" s="28">
        <v>0</v>
      </c>
      <c r="H16" s="31">
        <f t="shared" ref="H16" si="3">(G16+E16)*C16*(1+F16)</f>
        <v>0</v>
      </c>
      <c r="I16" s="28">
        <v>0</v>
      </c>
      <c r="J16" s="28">
        <f t="shared" ref="J16" si="4">I16*C16</f>
        <v>0</v>
      </c>
      <c r="K16" s="28">
        <f t="shared" ref="K16" si="5">H16+J16</f>
        <v>0</v>
      </c>
      <c r="L16" s="53" t="s">
        <v>52</v>
      </c>
    </row>
    <row r="17" ht="32.45" customHeight="1" spans="1:12">
      <c r="A17" s="26">
        <v>4</v>
      </c>
      <c r="B17" s="26" t="s">
        <v>53</v>
      </c>
      <c r="C17" s="34">
        <v>698</v>
      </c>
      <c r="D17" s="26" t="s">
        <v>36</v>
      </c>
      <c r="E17" s="28">
        <v>0</v>
      </c>
      <c r="F17" s="29">
        <v>0.05</v>
      </c>
      <c r="G17" s="28">
        <v>0</v>
      </c>
      <c r="H17" s="31">
        <f t="shared" ref="H17:H19" si="6">(G17+E17)*C17*(1+F17)</f>
        <v>0</v>
      </c>
      <c r="I17" s="28">
        <v>0</v>
      </c>
      <c r="J17" s="28">
        <f t="shared" ref="J17:J19" si="7">I17*C17</f>
        <v>0</v>
      </c>
      <c r="K17" s="28">
        <f t="shared" ref="K17" si="8">H17+J17</f>
        <v>0</v>
      </c>
      <c r="L17" s="53" t="s">
        <v>52</v>
      </c>
    </row>
    <row r="18" ht="32.45" customHeight="1" spans="1:12">
      <c r="A18" s="26">
        <v>5</v>
      </c>
      <c r="B18" s="26" t="s">
        <v>54</v>
      </c>
      <c r="C18" s="27">
        <f>0.9*2.2*3</f>
        <v>5.94</v>
      </c>
      <c r="D18" s="26" t="s">
        <v>36</v>
      </c>
      <c r="E18" s="28">
        <v>0</v>
      </c>
      <c r="F18" s="29">
        <v>0.05</v>
      </c>
      <c r="G18" s="28">
        <v>0</v>
      </c>
      <c r="H18" s="31">
        <f t="shared" si="6"/>
        <v>0</v>
      </c>
      <c r="I18" s="28">
        <v>0</v>
      </c>
      <c r="J18" s="28">
        <f t="shared" si="7"/>
        <v>0</v>
      </c>
      <c r="K18" s="28">
        <f t="shared" si="2"/>
        <v>0</v>
      </c>
      <c r="L18" s="53" t="s">
        <v>55</v>
      </c>
    </row>
    <row r="19" ht="32.45" customHeight="1" spans="1:12">
      <c r="A19" s="26">
        <v>6</v>
      </c>
      <c r="B19" s="33" t="s">
        <v>56</v>
      </c>
      <c r="C19" s="27">
        <f>0.9*2.2*8</f>
        <v>15.84</v>
      </c>
      <c r="D19" s="26" t="s">
        <v>36</v>
      </c>
      <c r="E19" s="28">
        <v>0</v>
      </c>
      <c r="F19" s="29">
        <v>0.05</v>
      </c>
      <c r="G19" s="28">
        <v>0</v>
      </c>
      <c r="H19" s="31">
        <f t="shared" si="6"/>
        <v>0</v>
      </c>
      <c r="I19" s="28">
        <v>0</v>
      </c>
      <c r="J19" s="28">
        <f t="shared" si="7"/>
        <v>0</v>
      </c>
      <c r="K19" s="28">
        <f t="shared" ref="K19" si="9">H19+J19</f>
        <v>0</v>
      </c>
      <c r="L19" s="54" t="s">
        <v>57</v>
      </c>
    </row>
    <row r="20" ht="32.45" customHeight="1" spans="1:12">
      <c r="A20" s="26">
        <v>7</v>
      </c>
      <c r="B20" s="33" t="s">
        <v>58</v>
      </c>
      <c r="C20" s="27">
        <f>65.4</f>
        <v>65.4</v>
      </c>
      <c r="D20" s="26" t="s">
        <v>36</v>
      </c>
      <c r="E20" s="28">
        <v>0</v>
      </c>
      <c r="F20" s="29">
        <v>0</v>
      </c>
      <c r="G20" s="28">
        <v>0</v>
      </c>
      <c r="H20" s="31">
        <f t="shared" ref="H20" si="10">(G20+E20)*C20*(1+F20)</f>
        <v>0</v>
      </c>
      <c r="I20" s="28">
        <v>0</v>
      </c>
      <c r="J20" s="28">
        <f t="shared" ref="J20" si="11">I20*C20</f>
        <v>0</v>
      </c>
      <c r="K20" s="28">
        <f t="shared" ref="K20" si="12">H20+J20</f>
        <v>0</v>
      </c>
      <c r="L20" s="54" t="s">
        <v>59</v>
      </c>
    </row>
    <row r="21" ht="32.45" customHeight="1" spans="1:12">
      <c r="A21" s="26">
        <v>8</v>
      </c>
      <c r="B21" s="33" t="s">
        <v>60</v>
      </c>
      <c r="C21" s="27">
        <v>48.5</v>
      </c>
      <c r="D21" s="26" t="s">
        <v>36</v>
      </c>
      <c r="E21" s="28">
        <v>0</v>
      </c>
      <c r="F21" s="29">
        <v>0.05</v>
      </c>
      <c r="G21" s="28">
        <v>0</v>
      </c>
      <c r="H21" s="31">
        <f t="shared" si="0"/>
        <v>0</v>
      </c>
      <c r="I21" s="28">
        <v>0</v>
      </c>
      <c r="J21" s="28">
        <f t="shared" si="1"/>
        <v>0</v>
      </c>
      <c r="K21" s="28">
        <f t="shared" si="2"/>
        <v>0</v>
      </c>
      <c r="L21" s="54" t="s">
        <v>61</v>
      </c>
    </row>
    <row r="22" ht="32.45" customHeight="1" spans="1:12">
      <c r="A22" s="26">
        <v>9</v>
      </c>
      <c r="B22" s="33" t="s">
        <v>62</v>
      </c>
      <c r="C22" s="27">
        <v>43.2</v>
      </c>
      <c r="D22" s="26" t="s">
        <v>41</v>
      </c>
      <c r="E22" s="28">
        <v>0</v>
      </c>
      <c r="F22" s="29">
        <v>0</v>
      </c>
      <c r="G22" s="28">
        <v>0</v>
      </c>
      <c r="H22" s="31">
        <f t="shared" si="0"/>
        <v>0</v>
      </c>
      <c r="I22" s="28">
        <v>0</v>
      </c>
      <c r="J22" s="28">
        <f t="shared" si="1"/>
        <v>0</v>
      </c>
      <c r="K22" s="28">
        <f t="shared" si="2"/>
        <v>0</v>
      </c>
      <c r="L22" s="54" t="s">
        <v>63</v>
      </c>
    </row>
    <row r="23" ht="32.45" customHeight="1" spans="1:12">
      <c r="A23" s="26"/>
      <c r="B23" s="26" t="s">
        <v>43</v>
      </c>
      <c r="C23" s="27"/>
      <c r="D23" s="26"/>
      <c r="E23" s="28"/>
      <c r="F23" s="29"/>
      <c r="G23" s="30"/>
      <c r="H23" s="31"/>
      <c r="I23" s="52"/>
      <c r="J23" s="28"/>
      <c r="K23" s="28">
        <f>SUM(K15:K22)</f>
        <v>0</v>
      </c>
      <c r="L23" s="54"/>
    </row>
    <row r="24" ht="32.45" customHeight="1" spans="1:12">
      <c r="A24" s="36"/>
      <c r="B24" s="36" t="s">
        <v>64</v>
      </c>
      <c r="C24" s="37"/>
      <c r="D24" s="36"/>
      <c r="E24" s="38"/>
      <c r="F24" s="38"/>
      <c r="G24" s="39"/>
      <c r="H24" s="40"/>
      <c r="I24" s="55"/>
      <c r="J24" s="40"/>
      <c r="K24" s="56">
        <f>K23+K12+K9</f>
        <v>0</v>
      </c>
      <c r="L24" s="57"/>
    </row>
    <row r="25" ht="30" customHeight="1" spans="1:12">
      <c r="A25" s="22" t="s">
        <v>65</v>
      </c>
      <c r="B25" s="23"/>
      <c r="C25" s="23"/>
      <c r="D25" s="23"/>
      <c r="E25" s="24"/>
      <c r="F25" s="23"/>
      <c r="G25" s="23"/>
      <c r="H25" s="23"/>
      <c r="I25" s="23"/>
      <c r="J25" s="23"/>
      <c r="K25" s="23"/>
      <c r="L25" s="23"/>
    </row>
    <row r="26" ht="30" customHeight="1" spans="1:12">
      <c r="A26" s="22" t="s">
        <v>66</v>
      </c>
      <c r="B26" s="22"/>
      <c r="C26" s="22"/>
      <c r="D26" s="22"/>
      <c r="E26" s="41"/>
      <c r="F26" s="22"/>
      <c r="G26" s="22"/>
      <c r="H26" s="22"/>
      <c r="I26" s="22"/>
      <c r="J26" s="22"/>
      <c r="K26" s="22"/>
      <c r="L26" s="22"/>
    </row>
    <row r="27" ht="30" customHeight="1" spans="1:12">
      <c r="A27" s="26">
        <v>1</v>
      </c>
      <c r="B27" s="26" t="s">
        <v>67</v>
      </c>
      <c r="C27" s="27">
        <v>1</v>
      </c>
      <c r="D27" s="26" t="s">
        <v>68</v>
      </c>
      <c r="E27" s="28">
        <v>0</v>
      </c>
      <c r="F27" s="29">
        <v>0</v>
      </c>
      <c r="G27" s="30">
        <v>0</v>
      </c>
      <c r="H27" s="31">
        <f t="shared" ref="H27:H37" si="13">(G27+E27)*C27*(1+F27)</f>
        <v>0</v>
      </c>
      <c r="I27" s="52">
        <v>0</v>
      </c>
      <c r="J27" s="28">
        <f t="shared" ref="J27:J37" si="14">I27*C27</f>
        <v>0</v>
      </c>
      <c r="K27" s="28">
        <f t="shared" ref="K27:K37" si="15">H27+J27</f>
        <v>0</v>
      </c>
      <c r="L27" s="54" t="s">
        <v>69</v>
      </c>
    </row>
    <row r="28" ht="30" customHeight="1" spans="1:12">
      <c r="A28" s="26">
        <v>2</v>
      </c>
      <c r="B28" s="26" t="s">
        <v>70</v>
      </c>
      <c r="C28" s="27">
        <f>405*8</f>
        <v>3240</v>
      </c>
      <c r="D28" s="26" t="s">
        <v>41</v>
      </c>
      <c r="E28" s="28">
        <v>0</v>
      </c>
      <c r="F28" s="29">
        <v>0.05</v>
      </c>
      <c r="G28" s="30">
        <v>0</v>
      </c>
      <c r="H28" s="31">
        <f t="shared" si="13"/>
        <v>0</v>
      </c>
      <c r="I28" s="52">
        <v>0</v>
      </c>
      <c r="J28" s="28">
        <f t="shared" si="14"/>
        <v>0</v>
      </c>
      <c r="K28" s="28">
        <f t="shared" si="15"/>
        <v>0</v>
      </c>
      <c r="L28" s="53" t="s">
        <v>71</v>
      </c>
    </row>
    <row r="29" ht="30" customHeight="1" spans="1:12">
      <c r="A29" s="26">
        <v>3</v>
      </c>
      <c r="B29" s="26" t="s">
        <v>72</v>
      </c>
      <c r="C29" s="27">
        <v>1200</v>
      </c>
      <c r="D29" s="26" t="s">
        <v>41</v>
      </c>
      <c r="E29" s="28">
        <v>0</v>
      </c>
      <c r="F29" s="29">
        <v>0.05</v>
      </c>
      <c r="G29" s="30">
        <v>0</v>
      </c>
      <c r="H29" s="31">
        <f t="shared" si="13"/>
        <v>0</v>
      </c>
      <c r="I29" s="52">
        <v>0</v>
      </c>
      <c r="J29" s="28">
        <f t="shared" si="14"/>
        <v>0</v>
      </c>
      <c r="K29" s="28">
        <f t="shared" si="15"/>
        <v>0</v>
      </c>
      <c r="L29" s="53" t="s">
        <v>73</v>
      </c>
    </row>
    <row r="30" ht="30" customHeight="1" spans="1:12">
      <c r="A30" s="26">
        <v>4</v>
      </c>
      <c r="B30" s="33" t="s">
        <v>74</v>
      </c>
      <c r="C30" s="34">
        <v>800</v>
      </c>
      <c r="D30" s="26" t="s">
        <v>41</v>
      </c>
      <c r="E30" s="28">
        <v>0</v>
      </c>
      <c r="F30" s="29">
        <v>0.05</v>
      </c>
      <c r="G30" s="30">
        <v>0</v>
      </c>
      <c r="H30" s="31">
        <f t="shared" si="13"/>
        <v>0</v>
      </c>
      <c r="I30" s="52">
        <v>0</v>
      </c>
      <c r="J30" s="28">
        <f t="shared" si="14"/>
        <v>0</v>
      </c>
      <c r="K30" s="28">
        <f t="shared" si="15"/>
        <v>0</v>
      </c>
      <c r="L30" s="54" t="s">
        <v>75</v>
      </c>
    </row>
    <row r="31" ht="30" customHeight="1" spans="1:12">
      <c r="A31" s="26">
        <v>5</v>
      </c>
      <c r="B31" s="33" t="s">
        <v>76</v>
      </c>
      <c r="C31" s="34">
        <v>50</v>
      </c>
      <c r="D31" s="33" t="s">
        <v>77</v>
      </c>
      <c r="E31" s="28">
        <v>0</v>
      </c>
      <c r="F31" s="29">
        <v>0</v>
      </c>
      <c r="G31" s="30">
        <v>0</v>
      </c>
      <c r="H31" s="31">
        <f t="shared" si="13"/>
        <v>0</v>
      </c>
      <c r="I31" s="52">
        <v>0</v>
      </c>
      <c r="J31" s="28">
        <f t="shared" si="14"/>
        <v>0</v>
      </c>
      <c r="K31" s="28">
        <f t="shared" si="15"/>
        <v>0</v>
      </c>
      <c r="L31" s="53" t="s">
        <v>78</v>
      </c>
    </row>
    <row r="32" ht="30" customHeight="1" spans="1:12">
      <c r="A32" s="26">
        <v>6</v>
      </c>
      <c r="B32" s="33" t="s">
        <v>79</v>
      </c>
      <c r="C32" s="34">
        <v>32</v>
      </c>
      <c r="D32" s="33" t="s">
        <v>77</v>
      </c>
      <c r="E32" s="28">
        <v>0</v>
      </c>
      <c r="F32" s="29">
        <v>0</v>
      </c>
      <c r="G32" s="30">
        <v>0</v>
      </c>
      <c r="H32" s="31">
        <f t="shared" si="13"/>
        <v>0</v>
      </c>
      <c r="I32" s="52">
        <v>0</v>
      </c>
      <c r="J32" s="28">
        <f t="shared" si="14"/>
        <v>0</v>
      </c>
      <c r="K32" s="28">
        <f t="shared" si="15"/>
        <v>0</v>
      </c>
      <c r="L32" s="53" t="s">
        <v>78</v>
      </c>
    </row>
    <row r="33" ht="30" customHeight="1" spans="1:12">
      <c r="A33" s="26">
        <v>7</v>
      </c>
      <c r="B33" s="33" t="s">
        <v>80</v>
      </c>
      <c r="C33" s="34">
        <v>20</v>
      </c>
      <c r="D33" s="33" t="s">
        <v>77</v>
      </c>
      <c r="E33" s="28">
        <v>0</v>
      </c>
      <c r="F33" s="29">
        <v>0</v>
      </c>
      <c r="G33" s="30">
        <v>0</v>
      </c>
      <c r="H33" s="31">
        <f t="shared" si="13"/>
        <v>0</v>
      </c>
      <c r="I33" s="52">
        <v>0</v>
      </c>
      <c r="J33" s="28">
        <f t="shared" si="14"/>
        <v>0</v>
      </c>
      <c r="K33" s="28">
        <f t="shared" si="15"/>
        <v>0</v>
      </c>
      <c r="L33" s="54" t="s">
        <v>81</v>
      </c>
    </row>
    <row r="34" ht="30" customHeight="1" spans="1:12">
      <c r="A34" s="26">
        <v>8</v>
      </c>
      <c r="B34" s="33" t="s">
        <v>82</v>
      </c>
      <c r="C34" s="34">
        <v>120</v>
      </c>
      <c r="D34" s="26" t="s">
        <v>41</v>
      </c>
      <c r="E34" s="28">
        <v>0</v>
      </c>
      <c r="F34" s="29">
        <v>0</v>
      </c>
      <c r="G34" s="30">
        <v>0</v>
      </c>
      <c r="H34" s="31">
        <f t="shared" si="13"/>
        <v>0</v>
      </c>
      <c r="I34" s="52">
        <v>0</v>
      </c>
      <c r="J34" s="28">
        <f t="shared" si="14"/>
        <v>0</v>
      </c>
      <c r="K34" s="28">
        <f t="shared" si="15"/>
        <v>0</v>
      </c>
      <c r="L34" s="54" t="s">
        <v>83</v>
      </c>
    </row>
    <row r="35" ht="30" customHeight="1" spans="1:12">
      <c r="A35" s="26">
        <v>9</v>
      </c>
      <c r="B35" s="33" t="s">
        <v>84</v>
      </c>
      <c r="C35" s="34">
        <v>800</v>
      </c>
      <c r="D35" s="33" t="s">
        <v>85</v>
      </c>
      <c r="E35" s="28">
        <v>0</v>
      </c>
      <c r="F35" s="29">
        <v>0</v>
      </c>
      <c r="G35" s="30">
        <v>0</v>
      </c>
      <c r="H35" s="31">
        <f t="shared" si="13"/>
        <v>0</v>
      </c>
      <c r="I35" s="52">
        <v>0</v>
      </c>
      <c r="J35" s="28">
        <f t="shared" si="14"/>
        <v>0</v>
      </c>
      <c r="K35" s="28">
        <f t="shared" si="15"/>
        <v>0</v>
      </c>
      <c r="L35" s="54" t="s">
        <v>86</v>
      </c>
    </row>
    <row r="36" ht="30" customHeight="1" spans="1:12">
      <c r="A36" s="26">
        <v>10</v>
      </c>
      <c r="B36" s="33" t="s">
        <v>87</v>
      </c>
      <c r="C36" s="34">
        <v>25</v>
      </c>
      <c r="D36" s="33" t="s">
        <v>85</v>
      </c>
      <c r="E36" s="28">
        <v>0</v>
      </c>
      <c r="F36" s="29">
        <v>0</v>
      </c>
      <c r="G36" s="30">
        <v>0</v>
      </c>
      <c r="H36" s="31">
        <f t="shared" ref="H36" si="16">(G36+E36)*C36*(1+F36)</f>
        <v>0</v>
      </c>
      <c r="I36" s="52">
        <v>0</v>
      </c>
      <c r="J36" s="28">
        <f t="shared" ref="J36" si="17">I36*C36</f>
        <v>0</v>
      </c>
      <c r="K36" s="28">
        <f t="shared" ref="K36" si="18">H36+J36</f>
        <v>0</v>
      </c>
      <c r="L36" s="54" t="s">
        <v>88</v>
      </c>
    </row>
    <row r="37" ht="30" customHeight="1" spans="1:12">
      <c r="A37" s="26">
        <v>11</v>
      </c>
      <c r="B37" s="33" t="s">
        <v>89</v>
      </c>
      <c r="C37" s="34">
        <v>26</v>
      </c>
      <c r="D37" s="33" t="s">
        <v>77</v>
      </c>
      <c r="E37" s="28">
        <v>0</v>
      </c>
      <c r="F37" s="29">
        <v>0</v>
      </c>
      <c r="G37" s="30">
        <v>0</v>
      </c>
      <c r="H37" s="31">
        <f t="shared" si="13"/>
        <v>0</v>
      </c>
      <c r="I37" s="52">
        <v>0</v>
      </c>
      <c r="J37" s="28">
        <f t="shared" si="14"/>
        <v>0</v>
      </c>
      <c r="K37" s="28">
        <f t="shared" si="15"/>
        <v>0</v>
      </c>
      <c r="L37" s="54" t="s">
        <v>90</v>
      </c>
    </row>
    <row r="38" ht="30" customHeight="1" spans="1:12">
      <c r="A38" s="36"/>
      <c r="B38" s="36" t="s">
        <v>43</v>
      </c>
      <c r="C38" s="37"/>
      <c r="D38" s="36"/>
      <c r="E38" s="38"/>
      <c r="F38" s="38"/>
      <c r="G38" s="39"/>
      <c r="H38" s="40"/>
      <c r="I38" s="55"/>
      <c r="J38" s="40"/>
      <c r="K38" s="56">
        <f>SUM(K27:K37)</f>
        <v>0</v>
      </c>
      <c r="L38" s="57"/>
    </row>
    <row r="39" ht="30" customHeight="1" spans="1:12">
      <c r="A39" s="22" t="s">
        <v>91</v>
      </c>
      <c r="B39" s="23"/>
      <c r="C39" s="23"/>
      <c r="D39" s="23"/>
      <c r="E39" s="24"/>
      <c r="F39" s="23"/>
      <c r="G39" s="23"/>
      <c r="H39" s="23"/>
      <c r="I39" s="23"/>
      <c r="J39" s="23"/>
      <c r="K39" s="23"/>
      <c r="L39" s="23"/>
    </row>
    <row r="40" ht="30" customHeight="1" spans="1:12">
      <c r="A40" s="22" t="s">
        <v>92</v>
      </c>
      <c r="B40" s="22"/>
      <c r="C40" s="22"/>
      <c r="D40" s="22"/>
      <c r="E40" s="41"/>
      <c r="F40" s="22"/>
      <c r="G40" s="22"/>
      <c r="H40" s="22"/>
      <c r="I40" s="22"/>
      <c r="J40" s="22"/>
      <c r="K40" s="22"/>
      <c r="L40" s="22"/>
    </row>
    <row r="41" ht="30" customHeight="1" spans="1:12">
      <c r="A41" s="26">
        <v>1</v>
      </c>
      <c r="B41" s="26" t="s">
        <v>93</v>
      </c>
      <c r="C41" s="34">
        <v>1</v>
      </c>
      <c r="D41" s="26" t="s">
        <v>94</v>
      </c>
      <c r="E41" s="28">
        <v>0</v>
      </c>
      <c r="F41" s="29">
        <v>0</v>
      </c>
      <c r="G41" s="30">
        <v>0</v>
      </c>
      <c r="H41" s="31">
        <f t="shared" ref="H41:H48" si="19">(G41+E41)*C41*(1+F41)</f>
        <v>0</v>
      </c>
      <c r="I41" s="52">
        <v>0</v>
      </c>
      <c r="J41" s="28">
        <f t="shared" ref="J41:J48" si="20">I41*C41</f>
        <v>0</v>
      </c>
      <c r="K41" s="28">
        <f t="shared" ref="K41:K48" si="21">H41+J41</f>
        <v>0</v>
      </c>
      <c r="L41" s="53" t="s">
        <v>95</v>
      </c>
    </row>
    <row r="42" ht="30" customHeight="1" spans="1:12">
      <c r="A42" s="26">
        <v>2</v>
      </c>
      <c r="B42" s="42" t="s">
        <v>96</v>
      </c>
      <c r="C42" s="27">
        <v>405</v>
      </c>
      <c r="D42" s="26" t="s">
        <v>36</v>
      </c>
      <c r="E42" s="28">
        <v>0</v>
      </c>
      <c r="F42" s="29">
        <v>0</v>
      </c>
      <c r="G42" s="30">
        <v>0</v>
      </c>
      <c r="H42" s="28">
        <f t="shared" si="19"/>
        <v>0</v>
      </c>
      <c r="I42" s="52">
        <v>0</v>
      </c>
      <c r="J42" s="28">
        <f t="shared" si="20"/>
        <v>0</v>
      </c>
      <c r="K42" s="28">
        <f t="shared" si="21"/>
        <v>0</v>
      </c>
      <c r="L42" s="53"/>
    </row>
    <row r="43" ht="30" customHeight="1" spans="1:12">
      <c r="A43" s="26">
        <v>3</v>
      </c>
      <c r="B43" s="42" t="s">
        <v>97</v>
      </c>
      <c r="C43" s="27">
        <v>250</v>
      </c>
      <c r="D43" s="26" t="s">
        <v>36</v>
      </c>
      <c r="E43" s="28">
        <v>0</v>
      </c>
      <c r="F43" s="29">
        <v>0</v>
      </c>
      <c r="G43" s="30">
        <v>0</v>
      </c>
      <c r="H43" s="28">
        <f t="shared" si="19"/>
        <v>0</v>
      </c>
      <c r="I43" s="52">
        <v>0</v>
      </c>
      <c r="J43" s="28">
        <f t="shared" si="20"/>
        <v>0</v>
      </c>
      <c r="K43" s="28">
        <f t="shared" si="21"/>
        <v>0</v>
      </c>
      <c r="L43" s="53" t="s">
        <v>98</v>
      </c>
    </row>
    <row r="44" ht="30" customHeight="1" spans="1:12">
      <c r="A44" s="26">
        <v>4</v>
      </c>
      <c r="B44" s="26" t="s">
        <v>99</v>
      </c>
      <c r="C44" s="27">
        <v>405</v>
      </c>
      <c r="D44" s="26" t="s">
        <v>36</v>
      </c>
      <c r="E44" s="28">
        <v>0</v>
      </c>
      <c r="F44" s="29">
        <v>0</v>
      </c>
      <c r="G44" s="30">
        <v>0</v>
      </c>
      <c r="H44" s="31">
        <f t="shared" si="19"/>
        <v>0</v>
      </c>
      <c r="I44" s="52">
        <v>0</v>
      </c>
      <c r="J44" s="28">
        <f t="shared" si="20"/>
        <v>0</v>
      </c>
      <c r="K44" s="28">
        <f t="shared" si="21"/>
        <v>0</v>
      </c>
      <c r="L44" s="53" t="s">
        <v>100</v>
      </c>
    </row>
    <row r="45" ht="30" customHeight="1" spans="1:12">
      <c r="A45" s="26">
        <v>5</v>
      </c>
      <c r="B45" s="26" t="s">
        <v>101</v>
      </c>
      <c r="C45" s="34">
        <v>1</v>
      </c>
      <c r="D45" s="33" t="s">
        <v>94</v>
      </c>
      <c r="E45" s="28">
        <v>0</v>
      </c>
      <c r="F45" s="29">
        <v>0</v>
      </c>
      <c r="G45" s="30">
        <v>0</v>
      </c>
      <c r="H45" s="31">
        <f t="shared" si="19"/>
        <v>0</v>
      </c>
      <c r="I45" s="52">
        <v>0</v>
      </c>
      <c r="J45" s="28">
        <f t="shared" si="20"/>
        <v>0</v>
      </c>
      <c r="K45" s="28">
        <f t="shared" si="21"/>
        <v>0</v>
      </c>
      <c r="L45" s="54" t="s">
        <v>102</v>
      </c>
    </row>
    <row r="46" ht="30" customHeight="1" spans="1:12">
      <c r="A46" s="26">
        <v>6</v>
      </c>
      <c r="B46" s="26" t="s">
        <v>103</v>
      </c>
      <c r="C46" s="34">
        <v>1</v>
      </c>
      <c r="D46" s="33" t="s">
        <v>94</v>
      </c>
      <c r="E46" s="28">
        <v>0</v>
      </c>
      <c r="F46" s="29">
        <v>0</v>
      </c>
      <c r="G46" s="30">
        <v>0</v>
      </c>
      <c r="H46" s="31">
        <f t="shared" si="19"/>
        <v>0</v>
      </c>
      <c r="I46" s="52">
        <v>0</v>
      </c>
      <c r="J46" s="28">
        <f t="shared" si="20"/>
        <v>0</v>
      </c>
      <c r="K46" s="28">
        <f t="shared" si="21"/>
        <v>0</v>
      </c>
      <c r="L46" s="54" t="s">
        <v>104</v>
      </c>
    </row>
    <row r="47" ht="30" customHeight="1" spans="1:12">
      <c r="A47" s="26">
        <v>7</v>
      </c>
      <c r="B47" s="26" t="s">
        <v>105</v>
      </c>
      <c r="C47" s="34">
        <v>1</v>
      </c>
      <c r="D47" s="33" t="s">
        <v>94</v>
      </c>
      <c r="E47" s="28">
        <v>0</v>
      </c>
      <c r="F47" s="29">
        <v>0</v>
      </c>
      <c r="G47" s="30">
        <v>0</v>
      </c>
      <c r="H47" s="31">
        <f t="shared" si="19"/>
        <v>0</v>
      </c>
      <c r="I47" s="52">
        <v>0</v>
      </c>
      <c r="J47" s="28">
        <f t="shared" si="20"/>
        <v>0</v>
      </c>
      <c r="K47" s="28">
        <f t="shared" si="21"/>
        <v>0</v>
      </c>
      <c r="L47" s="53" t="s">
        <v>106</v>
      </c>
    </row>
    <row r="48" ht="30" customHeight="1" spans="1:12">
      <c r="A48" s="26">
        <v>8</v>
      </c>
      <c r="B48" s="26" t="s">
        <v>107</v>
      </c>
      <c r="C48" s="34">
        <v>1</v>
      </c>
      <c r="D48" s="26" t="s">
        <v>94</v>
      </c>
      <c r="E48" s="28">
        <v>0</v>
      </c>
      <c r="F48" s="29">
        <v>0</v>
      </c>
      <c r="G48" s="30">
        <v>0</v>
      </c>
      <c r="H48" s="31">
        <f t="shared" si="19"/>
        <v>0</v>
      </c>
      <c r="I48" s="52">
        <v>0</v>
      </c>
      <c r="J48" s="28">
        <f t="shared" si="20"/>
        <v>0</v>
      </c>
      <c r="K48" s="28">
        <f t="shared" si="21"/>
        <v>0</v>
      </c>
      <c r="L48" s="53" t="s">
        <v>108</v>
      </c>
    </row>
    <row r="49" ht="30" customHeight="1" spans="1:12">
      <c r="A49" s="36"/>
      <c r="B49" s="36" t="s">
        <v>43</v>
      </c>
      <c r="C49" s="37"/>
      <c r="D49" s="36"/>
      <c r="E49" s="36"/>
      <c r="F49" s="38"/>
      <c r="G49" s="39"/>
      <c r="H49" s="40"/>
      <c r="I49" s="55"/>
      <c r="J49" s="40"/>
      <c r="K49" s="56">
        <f>SUM(K41:K48)</f>
        <v>0</v>
      </c>
      <c r="L49" s="57"/>
    </row>
    <row r="50" ht="30" customHeight="1" spans="1:12">
      <c r="A50" s="43"/>
      <c r="B50" s="44"/>
      <c r="C50" s="45"/>
      <c r="D50" s="44"/>
      <c r="E50" s="46"/>
      <c r="F50" s="43"/>
      <c r="G50" s="47"/>
      <c r="H50" s="48"/>
      <c r="I50" s="58"/>
      <c r="J50" s="48"/>
      <c r="K50" s="43"/>
      <c r="L50" s="16"/>
    </row>
    <row r="51" ht="30" customHeight="1" spans="1:12">
      <c r="A51" s="22" t="s">
        <v>109</v>
      </c>
      <c r="B51" s="23"/>
      <c r="C51" s="23"/>
      <c r="D51" s="23"/>
      <c r="E51" s="49"/>
      <c r="F51" s="23"/>
      <c r="G51" s="23"/>
      <c r="H51" s="23"/>
      <c r="I51" s="23"/>
      <c r="J51" s="23"/>
      <c r="K51" s="23"/>
      <c r="L51" s="23"/>
    </row>
    <row r="52" ht="30" customHeight="1" spans="1:12">
      <c r="A52" s="22" t="s">
        <v>110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ht="30" customHeight="1" spans="1:12">
      <c r="A53" s="26">
        <v>1</v>
      </c>
      <c r="B53" s="26" t="s">
        <v>111</v>
      </c>
      <c r="C53" s="27"/>
      <c r="D53" s="26"/>
      <c r="E53" s="28"/>
      <c r="F53" s="29"/>
      <c r="G53" s="30"/>
      <c r="H53" s="31"/>
      <c r="I53" s="59"/>
      <c r="J53" s="28"/>
      <c r="K53" s="59">
        <f>K24++K38+K49</f>
        <v>0</v>
      </c>
      <c r="L53" s="53"/>
    </row>
    <row r="54" ht="30" customHeight="1" spans="1:12">
      <c r="A54" s="26">
        <v>2</v>
      </c>
      <c r="B54" s="26" t="s">
        <v>112</v>
      </c>
      <c r="C54" s="27"/>
      <c r="D54" s="26"/>
      <c r="E54" s="28"/>
      <c r="F54" s="29"/>
      <c r="G54" s="30"/>
      <c r="H54" s="31"/>
      <c r="I54" s="59"/>
      <c r="J54" s="28"/>
      <c r="K54" s="59">
        <f>K53*6%</f>
        <v>0</v>
      </c>
      <c r="L54" s="53"/>
    </row>
    <row r="55" ht="30" customHeight="1" spans="1:12">
      <c r="A55" s="26">
        <v>3</v>
      </c>
      <c r="B55" s="26" t="s">
        <v>113</v>
      </c>
      <c r="C55" s="27"/>
      <c r="D55" s="26"/>
      <c r="E55" s="28"/>
      <c r="F55" s="29"/>
      <c r="G55" s="30"/>
      <c r="H55" s="31"/>
      <c r="I55" s="52"/>
      <c r="J55" s="28"/>
      <c r="K55" s="59">
        <f>K53+K54</f>
        <v>0</v>
      </c>
      <c r="L55" s="53"/>
    </row>
  </sheetData>
  <mergeCells count="12">
    <mergeCell ref="A1:L1"/>
    <mergeCell ref="A2:L2"/>
    <mergeCell ref="A4:L4"/>
    <mergeCell ref="A5:L5"/>
    <mergeCell ref="A10:L10"/>
    <mergeCell ref="A13:L13"/>
    <mergeCell ref="A25:L25"/>
    <mergeCell ref="A26:L26"/>
    <mergeCell ref="A39:L39"/>
    <mergeCell ref="A40:L40"/>
    <mergeCell ref="A51:L51"/>
    <mergeCell ref="A52:L52"/>
  </mergeCells>
  <pageMargins left="0.7" right="0.7" top="0.75" bottom="0.75" header="0.3" footer="0.3"/>
  <pageSetup paperSize="9" scale="77" fitToHeight="0" orientation="landscape"/>
  <headerFooter>
    <oddFooter>&amp;R&amp;"宋体,常规"上海晟晟建筑装饰工程有限公司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1"/>
    </sheetView>
  </sheetViews>
  <sheetFormatPr defaultColWidth="9" defaultRowHeight="14.25" outlineLevelRow="7" outlineLevelCol="6"/>
  <cols>
    <col min="2" max="2" width="28.4247787610619" customWidth="1"/>
    <col min="3" max="3" width="11.283185840708" customWidth="1"/>
    <col min="4" max="4" width="12.4247787610619" customWidth="1"/>
    <col min="5" max="5" width="11.141592920354" customWidth="1"/>
    <col min="6" max="6" width="13.141592920354" customWidth="1"/>
    <col min="7" max="7" width="36.7079646017699" customWidth="1"/>
  </cols>
  <sheetData>
    <row r="1" ht="27.75" spans="1:7">
      <c r="A1" s="1" t="s">
        <v>114</v>
      </c>
      <c r="B1" s="1"/>
      <c r="C1" s="1"/>
      <c r="D1" s="1"/>
      <c r="E1" s="1"/>
      <c r="F1" s="1"/>
      <c r="G1" s="1"/>
    </row>
    <row r="2" ht="33" customHeight="1" spans="1:7">
      <c r="A2" s="2" t="s">
        <v>7</v>
      </c>
      <c r="B2" s="2" t="s">
        <v>115</v>
      </c>
      <c r="C2" s="2" t="s">
        <v>25</v>
      </c>
      <c r="D2" s="2" t="s">
        <v>116</v>
      </c>
      <c r="E2" s="2" t="s">
        <v>117</v>
      </c>
      <c r="F2" s="2" t="s">
        <v>32</v>
      </c>
      <c r="G2" s="2" t="s">
        <v>10</v>
      </c>
    </row>
    <row r="3" ht="36" customHeight="1" spans="1:7">
      <c r="A3" s="3">
        <v>1</v>
      </c>
      <c r="B3" s="4" t="s">
        <v>118</v>
      </c>
      <c r="C3" s="3" t="s">
        <v>36</v>
      </c>
      <c r="D3" s="5">
        <v>405</v>
      </c>
      <c r="E3" s="6">
        <v>0</v>
      </c>
      <c r="F3" s="3">
        <f>D3*E3</f>
        <v>0</v>
      </c>
      <c r="G3" s="7" t="s">
        <v>119</v>
      </c>
    </row>
    <row r="4" ht="36" customHeight="1" spans="1:7">
      <c r="A4" s="8">
        <v>2</v>
      </c>
      <c r="B4" s="9" t="s">
        <v>111</v>
      </c>
      <c r="C4" s="9"/>
      <c r="D4" s="9"/>
      <c r="E4" s="9"/>
      <c r="F4" s="10">
        <f>F3</f>
        <v>0</v>
      </c>
      <c r="G4" s="11"/>
    </row>
    <row r="5" ht="36" customHeight="1" spans="1:7">
      <c r="A5" s="3">
        <v>3</v>
      </c>
      <c r="B5" s="9" t="s">
        <v>120</v>
      </c>
      <c r="C5" s="9"/>
      <c r="D5" s="9"/>
      <c r="E5" s="9"/>
      <c r="F5" s="10"/>
      <c r="G5" s="11"/>
    </row>
    <row r="6" ht="36" customHeight="1" spans="1:7">
      <c r="A6" s="8">
        <v>4</v>
      </c>
      <c r="B6" s="9" t="s">
        <v>121</v>
      </c>
      <c r="C6" s="9"/>
      <c r="D6" s="9"/>
      <c r="E6" s="9"/>
      <c r="F6" s="10">
        <f>F4*0.09</f>
        <v>0</v>
      </c>
      <c r="G6" s="11"/>
    </row>
    <row r="7" ht="36" customHeight="1" spans="1:7">
      <c r="A7" s="3">
        <v>5</v>
      </c>
      <c r="B7" s="9" t="s">
        <v>32</v>
      </c>
      <c r="C7" s="9"/>
      <c r="D7" s="9"/>
      <c r="E7" s="9"/>
      <c r="F7" s="10">
        <f>SUM(F4:F6)</f>
        <v>0</v>
      </c>
      <c r="G7" s="11"/>
    </row>
    <row r="8" ht="36" customHeight="1" spans="1:7">
      <c r="A8" s="8">
        <v>6</v>
      </c>
      <c r="B8" s="9" t="s">
        <v>122</v>
      </c>
      <c r="C8" s="12"/>
      <c r="D8" s="12"/>
      <c r="E8" s="12"/>
      <c r="F8" s="10">
        <v>0</v>
      </c>
      <c r="G8" s="13"/>
    </row>
  </sheetData>
  <mergeCells count="2">
    <mergeCell ref="A1:G1"/>
    <mergeCell ref="G3:G8"/>
  </mergeCells>
  <pageMargins left="0.786805555555556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预算</vt:lpstr>
      <vt:lpstr>设计费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cp:lastModifiedBy>陈晓雯</cp:lastModifiedBy>
  <dcterms:created xsi:type="dcterms:W3CDTF">2008-12-03T18:06:00Z</dcterms:created>
  <cp:lastPrinted>2023-04-21T12:06:00Z</cp:lastPrinted>
  <dcterms:modified xsi:type="dcterms:W3CDTF">2023-08-03T03:48:27Z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98C01198A94C49B381634344880ECD3D</vt:lpwstr>
  </property>
  <property fmtid="{D5CDD505-2E9C-101B-9397-08002B2CF9AE}" pid="3" name="KSOProductBuildVer">
    <vt:lpwstr>2052-12.1.0.15120</vt:lpwstr>
  </property>
</Properties>
</file>